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D510407-EC86-4627-9A82-5576B335780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租赁表格" sheetId="1" r:id="rId1"/>
    <sheet name="税会差异调整" sheetId="2" r:id="rId2"/>
  </sheets>
  <definedNames>
    <definedName name="_xlnm.Print_Area" localSheetId="0">租赁表格!$A$1:$L$33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6" i="2" s="1"/>
  <c r="D4" i="2"/>
  <c r="D3" i="2"/>
  <c r="D6" i="2" s="1"/>
  <c r="F32" i="1"/>
  <c r="F22" i="1"/>
  <c r="F23" i="1"/>
  <c r="F24" i="1"/>
  <c r="F25" i="1"/>
  <c r="F26" i="1"/>
  <c r="F27" i="1"/>
  <c r="F28" i="1"/>
  <c r="F29" i="1"/>
  <c r="F30" i="1"/>
  <c r="F31" i="1"/>
  <c r="F21" i="1"/>
  <c r="F50" i="1" s="1"/>
  <c r="E10" i="1"/>
  <c r="F49" i="1" l="1"/>
  <c r="F33" i="1"/>
  <c r="F38" i="1" s="1"/>
  <c r="E8" i="1" l="1"/>
  <c r="E14" i="1" s="1"/>
  <c r="J21" i="1" l="1"/>
  <c r="F36" i="1" s="1"/>
  <c r="E13" i="1"/>
  <c r="K30" i="1" l="1"/>
  <c r="K31" i="1"/>
  <c r="K29" i="1"/>
  <c r="K25" i="1"/>
  <c r="K21" i="1"/>
  <c r="K23" i="1"/>
  <c r="K28" i="1"/>
  <c r="K26" i="1"/>
  <c r="K24" i="1"/>
  <c r="K22" i="1"/>
  <c r="K27" i="1"/>
  <c r="K33" i="1" l="1"/>
  <c r="K34" i="1" s="1"/>
  <c r="E15" i="1"/>
  <c r="F41" i="1" l="1"/>
  <c r="E21" i="1"/>
  <c r="G21" i="1" l="1"/>
  <c r="L21" i="1"/>
  <c r="J22" i="1" s="1"/>
  <c r="L22" i="1" s="1"/>
  <c r="J23" i="1" s="1"/>
  <c r="L23" i="1" s="1"/>
  <c r="J24" i="1" s="1"/>
  <c r="L24" i="1" s="1"/>
  <c r="J25" i="1" s="1"/>
  <c r="L25" i="1" s="1"/>
  <c r="J26" i="1" s="1"/>
  <c r="L26" i="1" s="1"/>
  <c r="J27" i="1" s="1"/>
  <c r="L27" i="1" s="1"/>
  <c r="J28" i="1" s="1"/>
  <c r="F42" i="1"/>
  <c r="F46" i="1" l="1"/>
  <c r="F45" i="1"/>
  <c r="H21" i="1"/>
  <c r="E22" i="1" s="1"/>
  <c r="L28" i="1"/>
  <c r="J29" i="1" s="1"/>
  <c r="L29" i="1" s="1"/>
  <c r="J30" i="1" s="1"/>
  <c r="L30" i="1" s="1"/>
  <c r="J31" i="1" s="1"/>
  <c r="L31" i="1" s="1"/>
  <c r="J32" i="1" s="1"/>
  <c r="L32" i="1" s="1"/>
  <c r="G22" i="1" l="1"/>
  <c r="H22" i="1" l="1"/>
  <c r="E23" i="1" s="1"/>
  <c r="G23" i="1" l="1"/>
  <c r="H23" i="1" l="1"/>
  <c r="E24" i="1" s="1"/>
  <c r="G24" i="1" s="1"/>
  <c r="H24" i="1" l="1"/>
  <c r="E25" i="1" s="1"/>
  <c r="G25" i="1"/>
  <c r="H25" i="1" l="1"/>
  <c r="E26" i="1" s="1"/>
  <c r="G26" i="1" s="1"/>
  <c r="H26" i="1" s="1"/>
  <c r="E27" i="1" l="1"/>
  <c r="G27" i="1" l="1"/>
  <c r="H27" i="1" l="1"/>
  <c r="E28" i="1" s="1"/>
  <c r="G28" i="1" s="1"/>
  <c r="H28" i="1" l="1"/>
  <c r="E29" i="1" s="1"/>
  <c r="G29" i="1" s="1"/>
  <c r="H29" i="1" l="1"/>
  <c r="E30" i="1" l="1"/>
  <c r="G30" i="1" l="1"/>
  <c r="H30" i="1" l="1"/>
  <c r="E31" i="1"/>
  <c r="G33" i="1" l="1"/>
  <c r="G34" i="1" l="1"/>
  <c r="F37" i="1"/>
  <c r="H31" i="1"/>
  <c r="E32" i="1" s="1"/>
  <c r="H32" i="1" s="1"/>
</calcChain>
</file>

<file path=xl/sharedStrings.xml><?xml version="1.0" encoding="utf-8"?>
<sst xmlns="http://schemas.openxmlformats.org/spreadsheetml/2006/main" count="81" uniqueCount="69">
  <si>
    <t>每年折算率</t>
  </si>
  <si>
    <t>甲方</t>
  </si>
  <si>
    <t>每期折算率</t>
  </si>
  <si>
    <t>乙方</t>
  </si>
  <si>
    <t>合同金额</t>
  </si>
  <si>
    <t>期数</t>
  </si>
  <si>
    <t>check</t>
  </si>
  <si>
    <t>租赁合同名称</t>
    <phoneticPr fontId="3" type="noConversion"/>
  </si>
  <si>
    <t>摊销年份</t>
    <phoneticPr fontId="3" type="noConversion"/>
  </si>
  <si>
    <t>付款时期</t>
    <phoneticPr fontId="10" type="noConversion"/>
  </si>
  <si>
    <t>每期付款额</t>
    <phoneticPr fontId="10" type="noConversion"/>
  </si>
  <si>
    <t>期初付</t>
    <phoneticPr fontId="3" type="noConversion"/>
  </si>
  <si>
    <r>
      <rPr>
        <sz val="9"/>
        <rFont val="宋体"/>
        <family val="3"/>
        <charset val="134"/>
      </rPr>
      <t>成本</t>
    </r>
    <r>
      <rPr>
        <sz val="9"/>
        <rFont val="Arial"/>
        <family val="2"/>
      </rPr>
      <t>-</t>
    </r>
    <r>
      <rPr>
        <sz val="9"/>
        <rFont val="宋体"/>
        <family val="3"/>
        <charset val="134"/>
      </rPr>
      <t>时间价值</t>
    </r>
    <phoneticPr fontId="3" type="noConversion"/>
  </si>
  <si>
    <t>租赁负债</t>
    <phoneticPr fontId="3" type="noConversion"/>
  </si>
  <si>
    <t>期末余额            （4）=（1）-（2）+（3）</t>
    <phoneticPr fontId="3" type="noConversion"/>
  </si>
  <si>
    <t>初始直接成本</t>
    <phoneticPr fontId="3" type="noConversion"/>
  </si>
  <si>
    <t>期初余额           (5)</t>
    <phoneticPr fontId="3" type="noConversion"/>
  </si>
  <si>
    <t>折旧费用       (6)</t>
    <phoneticPr fontId="3" type="noConversion"/>
  </si>
  <si>
    <t>期末余额            （7）=（5）-（6）</t>
    <phoneticPr fontId="3" type="noConversion"/>
  </si>
  <si>
    <t>使用权资产</t>
    <phoneticPr fontId="3" type="noConversion"/>
  </si>
  <si>
    <r>
      <rPr>
        <sz val="9"/>
        <rFont val="宋体"/>
        <family val="3"/>
        <charset val="134"/>
      </rPr>
      <t>租赁负债</t>
    </r>
    <r>
      <rPr>
        <sz val="9"/>
        <rFont val="Arial"/>
        <family val="2"/>
      </rPr>
      <t>-</t>
    </r>
    <r>
      <rPr>
        <sz val="9"/>
        <rFont val="宋体"/>
        <family val="3"/>
        <charset val="134"/>
      </rPr>
      <t>现值</t>
    </r>
    <phoneticPr fontId="3" type="noConversion"/>
  </si>
  <si>
    <t>借：</t>
    <phoneticPr fontId="3" type="noConversion"/>
  </si>
  <si>
    <t>使用权资产</t>
    <phoneticPr fontId="3" type="noConversion"/>
  </si>
  <si>
    <t>租赁负债</t>
    <phoneticPr fontId="3" type="noConversion"/>
  </si>
  <si>
    <t>贷：</t>
    <phoneticPr fontId="3" type="noConversion"/>
  </si>
  <si>
    <t>银行存款</t>
    <phoneticPr fontId="3" type="noConversion"/>
  </si>
  <si>
    <t>会计分录</t>
    <phoneticPr fontId="3" type="noConversion"/>
  </si>
  <si>
    <r>
      <t>使用权资产累计折旧</t>
    </r>
    <r>
      <rPr>
        <sz val="9"/>
        <rFont val="Arial"/>
        <family val="2"/>
      </rPr>
      <t>.</t>
    </r>
    <r>
      <rPr>
        <sz val="9"/>
        <rFont val="宋体"/>
        <family val="3"/>
        <charset val="134"/>
      </rPr>
      <t>房屋</t>
    </r>
    <phoneticPr fontId="3" type="noConversion"/>
  </si>
  <si>
    <r>
      <rPr>
        <sz val="9"/>
        <rFont val="宋体"/>
        <family val="3"/>
        <charset val="134"/>
      </rPr>
      <t>财务费用</t>
    </r>
    <r>
      <rPr>
        <sz val="9"/>
        <rFont val="Arial"/>
        <family val="2"/>
      </rPr>
      <t>.</t>
    </r>
    <r>
      <rPr>
        <sz val="9"/>
        <rFont val="宋体"/>
        <family val="3"/>
        <charset val="134"/>
      </rPr>
      <t>利息费用</t>
    </r>
    <phoneticPr fontId="3" type="noConversion"/>
  </si>
  <si>
    <t>……</t>
    <phoneticPr fontId="3" type="noConversion"/>
  </si>
  <si>
    <t>会计分录1</t>
    <phoneticPr fontId="3" type="noConversion"/>
  </si>
  <si>
    <t>贷：</t>
    <phoneticPr fontId="3" type="noConversion"/>
  </si>
  <si>
    <t>租赁付款金额         （2）</t>
    <phoneticPr fontId="3" type="noConversion"/>
  </si>
  <si>
    <t>期初余额            （1）</t>
    <phoneticPr fontId="3" type="noConversion"/>
  </si>
  <si>
    <t>租赁期开始日前已支付租赁金额</t>
  </si>
  <si>
    <r>
      <rPr>
        <sz val="9"/>
        <rFont val="宋体"/>
        <family val="3"/>
        <charset val="134"/>
      </rPr>
      <t>会计分录</t>
    </r>
    <r>
      <rPr>
        <sz val="9"/>
        <rFont val="Arial"/>
        <family val="2"/>
      </rPr>
      <t>2</t>
    </r>
    <phoneticPr fontId="3" type="noConversion"/>
  </si>
  <si>
    <t>计提折旧</t>
    <phoneticPr fontId="3" type="noConversion"/>
  </si>
  <si>
    <t>剩余付款期数</t>
    <phoneticPr fontId="3" type="noConversion"/>
  </si>
  <si>
    <t>总付款期数</t>
    <phoneticPr fontId="3" type="noConversion"/>
  </si>
  <si>
    <t>合同签订日起算</t>
    <phoneticPr fontId="3" type="noConversion"/>
  </si>
  <si>
    <r>
      <rPr>
        <sz val="9"/>
        <rFont val="宋体"/>
        <family val="3"/>
        <charset val="134"/>
      </rPr>
      <t>使用权资产</t>
    </r>
    <r>
      <rPr>
        <sz val="9"/>
        <rFont val="Arial"/>
        <family val="2"/>
      </rPr>
      <t>-</t>
    </r>
    <r>
      <rPr>
        <sz val="9"/>
        <rFont val="宋体"/>
        <family val="3"/>
        <charset val="134"/>
      </rPr>
      <t>现值</t>
    </r>
    <phoneticPr fontId="3" type="noConversion"/>
  </si>
  <si>
    <t>利息调整</t>
    <phoneticPr fontId="3" type="noConversion"/>
  </si>
  <si>
    <t>会计分录3</t>
    <phoneticPr fontId="3" type="noConversion"/>
  </si>
  <si>
    <t>付款时期</t>
    <phoneticPr fontId="3" type="noConversion"/>
  </si>
  <si>
    <t>付款</t>
    <phoneticPr fontId="3" type="noConversion"/>
  </si>
  <si>
    <t>备注</t>
    <phoneticPr fontId="3" type="noConversion"/>
  </si>
  <si>
    <t>固定折算率，变动会及时通知</t>
    <phoneticPr fontId="3" type="noConversion"/>
  </si>
  <si>
    <t>自动计算公式</t>
    <phoneticPr fontId="3" type="noConversion"/>
  </si>
  <si>
    <t>请填列“期初付”或者“期末付”</t>
    <phoneticPr fontId="3" type="noConversion"/>
  </si>
  <si>
    <t>每年付款金额（不含税）</t>
    <phoneticPr fontId="3" type="noConversion"/>
  </si>
  <si>
    <t>据实填列</t>
    <phoneticPr fontId="3" type="noConversion"/>
  </si>
  <si>
    <t>请据实填列中介费等</t>
    <phoneticPr fontId="3" type="noConversion"/>
  </si>
  <si>
    <t>房屋租赁</t>
    <phoneticPr fontId="3" type="noConversion"/>
  </si>
  <si>
    <t>利息费用       （3）</t>
    <phoneticPr fontId="3" type="noConversion"/>
  </si>
  <si>
    <t>甲公司</t>
    <phoneticPr fontId="3" type="noConversion"/>
  </si>
  <si>
    <t>乙公司</t>
    <phoneticPr fontId="3" type="noConversion"/>
  </si>
  <si>
    <t>租赁负债-未确认融资费用</t>
    <phoneticPr fontId="3" type="noConversion"/>
  </si>
  <si>
    <t>租赁负债-本金</t>
    <phoneticPr fontId="3" type="noConversion"/>
  </si>
  <si>
    <r>
      <t>2021</t>
    </r>
    <r>
      <rPr>
        <sz val="9"/>
        <rFont val="宋体"/>
        <family val="3"/>
        <charset val="134"/>
      </rPr>
      <t>年</t>
    </r>
    <phoneticPr fontId="3" type="noConversion"/>
  </si>
  <si>
    <t>税会差异调整表</t>
    <phoneticPr fontId="3" type="noConversion"/>
  </si>
  <si>
    <r>
      <rPr>
        <b/>
        <sz val="9"/>
        <color theme="1"/>
        <rFont val="宋体"/>
        <family val="2"/>
      </rPr>
      <t>费用项目</t>
    </r>
    <phoneticPr fontId="3" type="noConversion"/>
  </si>
  <si>
    <r>
      <rPr>
        <b/>
        <sz val="9"/>
        <color theme="1"/>
        <rFont val="宋体"/>
        <family val="2"/>
      </rPr>
      <t>会计账载金额</t>
    </r>
    <phoneticPr fontId="3" type="noConversion"/>
  </si>
  <si>
    <r>
      <rPr>
        <b/>
        <sz val="9"/>
        <color theme="1"/>
        <rFont val="宋体"/>
        <family val="2"/>
      </rPr>
      <t>纳税调整增加</t>
    </r>
    <phoneticPr fontId="3" type="noConversion"/>
  </si>
  <si>
    <r>
      <rPr>
        <b/>
        <sz val="9"/>
        <color theme="1"/>
        <rFont val="宋体"/>
        <family val="2"/>
      </rPr>
      <t>纳税调整渐少</t>
    </r>
    <phoneticPr fontId="3" type="noConversion"/>
  </si>
  <si>
    <r>
      <rPr>
        <b/>
        <sz val="9"/>
        <color theme="1"/>
        <rFont val="宋体"/>
        <family val="2"/>
      </rPr>
      <t>使用权资产折旧</t>
    </r>
    <phoneticPr fontId="3" type="noConversion"/>
  </si>
  <si>
    <r>
      <rPr>
        <b/>
        <sz val="9"/>
        <color theme="1"/>
        <rFont val="宋体"/>
        <family val="2"/>
      </rPr>
      <t>利息费用</t>
    </r>
    <phoneticPr fontId="3" type="noConversion"/>
  </si>
  <si>
    <r>
      <rPr>
        <b/>
        <sz val="9"/>
        <color theme="1"/>
        <rFont val="宋体"/>
        <family val="2"/>
      </rPr>
      <t>本年度实际支付租金</t>
    </r>
    <phoneticPr fontId="3" type="noConversion"/>
  </si>
  <si>
    <r>
      <rPr>
        <b/>
        <sz val="9"/>
        <color theme="1"/>
        <rFont val="宋体"/>
        <family val="2"/>
      </rPr>
      <t>合计</t>
    </r>
    <phoneticPr fontId="3" type="noConversion"/>
  </si>
  <si>
    <t>管理费用/场地或使用权资产折旧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</si>
</sst>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(* #,##0.00_);_(* \(#,##0.00\);_(* &quot;-&quot;??_);_(@_)"/>
    <numFmt numFmtId="177" formatCode="_(* #,##0.000000000_);_(* \(#,##0.000000000\);_(* &quot;-&quot;??_);_(@_)"/>
    <numFmt numFmtId="178" formatCode="0;[Red]0"/>
    <numFmt numFmtId="179" formatCode="0.00_ "/>
    <numFmt numFmtId="180" formatCode="#,##0.00_ "/>
    <numFmt numFmtId="181" formatCode="0.0_ "/>
    <numFmt numFmtId="182" formatCode="#,##0.000000000_ "/>
  </numFmts>
  <fonts count="2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9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9"/>
      <color theme="1"/>
      <name val="arial"/>
      <family val="2"/>
    </font>
    <font>
      <b/>
      <sz val="9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u val="doubleAccounting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9" fontId="8" fillId="0" borderId="0" applyFont="0" applyFill="0" applyBorder="0" applyAlignment="0" applyProtection="0"/>
    <xf numFmtId="0" fontId="14" fillId="0" borderId="0"/>
    <xf numFmtId="0" fontId="4" fillId="0" borderId="0"/>
    <xf numFmtId="0" fontId="15" fillId="0" borderId="0"/>
  </cellStyleXfs>
  <cellXfs count="94">
    <xf numFmtId="0" fontId="0" fillId="0" borderId="0" xfId="0"/>
    <xf numFmtId="0" fontId="2" fillId="0" borderId="0" xfId="1" applyNumberFormat="1" applyFont="1" applyFill="1" applyBorder="1" applyAlignment="1">
      <alignment vertical="top"/>
    </xf>
    <xf numFmtId="0" fontId="5" fillId="0" borderId="0" xfId="3" applyFont="1"/>
    <xf numFmtId="0" fontId="5" fillId="0" borderId="0" xfId="3" applyFont="1" applyAlignment="1">
      <alignment horizontal="center"/>
    </xf>
    <xf numFmtId="0" fontId="2" fillId="0" borderId="0" xfId="0" applyNumberFormat="1" applyFont="1" applyAlignment="1"/>
    <xf numFmtId="0" fontId="6" fillId="0" borderId="0" xfId="0" applyFont="1" applyAlignment="1">
      <alignment horizontal="center"/>
    </xf>
    <xf numFmtId="10" fontId="5" fillId="0" borderId="0" xfId="3" applyNumberFormat="1" applyFont="1"/>
    <xf numFmtId="0" fontId="7" fillId="0" borderId="0" xfId="0" applyFont="1"/>
    <xf numFmtId="10" fontId="5" fillId="0" borderId="0" xfId="4" applyNumberFormat="1" applyFont="1"/>
    <xf numFmtId="176" fontId="2" fillId="0" borderId="0" xfId="3" applyNumberFormat="1" applyFont="1" applyAlignment="1">
      <alignment horizontal="center"/>
    </xf>
    <xf numFmtId="176" fontId="5" fillId="0" borderId="0" xfId="3" applyNumberFormat="1" applyFont="1"/>
    <xf numFmtId="43" fontId="5" fillId="0" borderId="0" xfId="3" applyNumberFormat="1" applyFont="1" applyFill="1"/>
    <xf numFmtId="43" fontId="5" fillId="0" borderId="0" xfId="3" applyNumberFormat="1" applyFont="1"/>
    <xf numFmtId="176" fontId="5" fillId="0" borderId="0" xfId="3" applyNumberFormat="1" applyFont="1" applyBorder="1"/>
    <xf numFmtId="176" fontId="5" fillId="0" borderId="0" xfId="3" applyNumberFormat="1" applyFont="1" applyFill="1"/>
    <xf numFmtId="176" fontId="2" fillId="0" borderId="0" xfId="3" applyNumberFormat="1" applyFont="1" applyBorder="1"/>
    <xf numFmtId="0" fontId="2" fillId="0" borderId="0" xfId="3" applyFont="1" applyFill="1" applyAlignment="1">
      <alignment horizontal="center"/>
    </xf>
    <xf numFmtId="176" fontId="5" fillId="0" borderId="0" xfId="3" applyNumberFormat="1" applyFont="1" applyFill="1" applyAlignment="1">
      <alignment horizontal="center"/>
    </xf>
    <xf numFmtId="43" fontId="5" fillId="0" borderId="0" xfId="3" applyNumberFormat="1" applyFont="1" applyAlignment="1">
      <alignment horizontal="center"/>
    </xf>
    <xf numFmtId="176" fontId="5" fillId="0" borderId="0" xfId="3" applyNumberFormat="1" applyFont="1" applyAlignment="1">
      <alignment horizontal="center"/>
    </xf>
    <xf numFmtId="176" fontId="2" fillId="0" borderId="1" xfId="3" applyNumberFormat="1" applyFont="1" applyBorder="1"/>
    <xf numFmtId="176" fontId="6" fillId="0" borderId="0" xfId="3" applyNumberFormat="1" applyFont="1"/>
    <xf numFmtId="43" fontId="5" fillId="0" borderId="0" xfId="1" applyFont="1" applyAlignment="1"/>
    <xf numFmtId="0" fontId="2" fillId="0" borderId="0" xfId="3" applyFont="1" applyAlignment="1">
      <alignment horizontal="left"/>
    </xf>
    <xf numFmtId="0" fontId="10" fillId="0" borderId="0" xfId="3" applyFont="1"/>
    <xf numFmtId="44" fontId="5" fillId="0" borderId="0" xfId="3" applyNumberFormat="1" applyFont="1"/>
    <xf numFmtId="10" fontId="2" fillId="0" borderId="0" xfId="4" applyNumberFormat="1" applyFont="1" applyAlignment="1">
      <alignment horizontal="center"/>
    </xf>
    <xf numFmtId="178" fontId="5" fillId="0" borderId="0" xfId="4" applyNumberFormat="1" applyFont="1"/>
    <xf numFmtId="0" fontId="5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7" fillId="0" borderId="0" xfId="0" applyFont="1" applyAlignment="1">
      <alignment horizontal="center"/>
    </xf>
    <xf numFmtId="0" fontId="2" fillId="2" borderId="0" xfId="3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5" fillId="0" borderId="0" xfId="3" applyFont="1" applyAlignment="1">
      <alignment vertical="center"/>
    </xf>
    <xf numFmtId="0" fontId="5" fillId="0" borderId="0" xfId="3" quotePrefix="1" applyFont="1" applyAlignment="1">
      <alignment vertical="center"/>
    </xf>
    <xf numFmtId="43" fontId="5" fillId="0" borderId="0" xfId="1" applyFont="1" applyAlignment="1">
      <alignment vertical="center"/>
    </xf>
    <xf numFmtId="176" fontId="5" fillId="0" borderId="0" xfId="3" applyNumberFormat="1" applyFont="1" applyAlignment="1">
      <alignment vertical="center"/>
    </xf>
    <xf numFmtId="10" fontId="2" fillId="0" borderId="0" xfId="4" applyNumberFormat="1" applyFont="1" applyAlignment="1">
      <alignment horizontal="center"/>
    </xf>
    <xf numFmtId="0" fontId="10" fillId="4" borderId="0" xfId="3" applyFont="1" applyFill="1" applyAlignment="1">
      <alignment vertical="center"/>
    </xf>
    <xf numFmtId="43" fontId="10" fillId="4" borderId="0" xfId="3" applyNumberFormat="1" applyFont="1" applyFill="1" applyAlignment="1">
      <alignment vertical="center"/>
    </xf>
    <xf numFmtId="179" fontId="5" fillId="4" borderId="0" xfId="3" applyNumberFormat="1" applyFont="1" applyFill="1" applyAlignment="1">
      <alignment vertical="center"/>
    </xf>
    <xf numFmtId="43" fontId="5" fillId="4" borderId="0" xfId="3" applyNumberFormat="1" applyFont="1" applyFill="1" applyAlignment="1">
      <alignment vertical="center"/>
    </xf>
    <xf numFmtId="176" fontId="10" fillId="4" borderId="0" xfId="3" applyNumberFormat="1" applyFont="1" applyFill="1" applyAlignment="1">
      <alignment vertical="center"/>
    </xf>
    <xf numFmtId="0" fontId="5" fillId="4" borderId="0" xfId="3" applyFont="1" applyFill="1" applyAlignment="1">
      <alignment vertical="center"/>
    </xf>
    <xf numFmtId="0" fontId="5" fillId="5" borderId="0" xfId="3" applyFont="1" applyFill="1" applyAlignment="1">
      <alignment horizontal="left" vertical="center"/>
    </xf>
    <xf numFmtId="43" fontId="10" fillId="5" borderId="0" xfId="3" applyNumberFormat="1" applyFont="1" applyFill="1" applyAlignment="1">
      <alignment vertical="center"/>
    </xf>
    <xf numFmtId="176" fontId="5" fillId="5" borderId="0" xfId="3" applyNumberFormat="1" applyFont="1" applyFill="1" applyAlignment="1">
      <alignment vertical="center"/>
    </xf>
    <xf numFmtId="0" fontId="10" fillId="5" borderId="0" xfId="3" applyFont="1" applyFill="1" applyAlignment="1">
      <alignment vertical="center"/>
    </xf>
    <xf numFmtId="9" fontId="10" fillId="5" borderId="0" xfId="2" applyNumberFormat="1" applyFont="1" applyFill="1" applyAlignment="1">
      <alignment vertical="center" wrapText="1"/>
    </xf>
    <xf numFmtId="0" fontId="5" fillId="5" borderId="0" xfId="3" applyFont="1" applyFill="1" applyAlignment="1">
      <alignment vertical="center"/>
    </xf>
    <xf numFmtId="43" fontId="5" fillId="5" borderId="0" xfId="1" applyFont="1" applyFill="1" applyAlignment="1">
      <alignment vertical="center"/>
    </xf>
    <xf numFmtId="0" fontId="10" fillId="5" borderId="0" xfId="3" quotePrefix="1" applyFont="1" applyFill="1" applyAlignment="1">
      <alignment vertical="center"/>
    </xf>
    <xf numFmtId="176" fontId="10" fillId="5" borderId="0" xfId="3" applyNumberFormat="1" applyFont="1" applyFill="1" applyAlignment="1">
      <alignment vertical="center"/>
    </xf>
    <xf numFmtId="0" fontId="5" fillId="5" borderId="0" xfId="3" quotePrefix="1" applyFont="1" applyFill="1" applyAlignment="1">
      <alignment vertical="center"/>
    </xf>
    <xf numFmtId="176" fontId="5" fillId="5" borderId="0" xfId="3" applyNumberFormat="1" applyFont="1" applyFill="1"/>
    <xf numFmtId="43" fontId="10" fillId="5" borderId="0" xfId="1" applyFont="1" applyFill="1" applyAlignment="1">
      <alignment vertical="center"/>
    </xf>
    <xf numFmtId="177" fontId="5" fillId="5" borderId="0" xfId="3" applyNumberFormat="1" applyFont="1" applyFill="1" applyAlignment="1">
      <alignment vertical="center"/>
    </xf>
    <xf numFmtId="10" fontId="10" fillId="0" borderId="0" xfId="3" applyNumberFormat="1" applyFont="1"/>
    <xf numFmtId="180" fontId="5" fillId="0" borderId="0" xfId="3" applyNumberFormat="1" applyFont="1" applyFill="1" applyAlignment="1">
      <alignment horizontal="right"/>
    </xf>
    <xf numFmtId="0" fontId="10" fillId="6" borderId="0" xfId="3" applyFont="1" applyFill="1"/>
    <xf numFmtId="10" fontId="10" fillId="6" borderId="0" xfId="3" applyNumberFormat="1" applyFont="1" applyFill="1"/>
    <xf numFmtId="0" fontId="5" fillId="6" borderId="0" xfId="3" applyFont="1" applyFill="1" applyAlignment="1">
      <alignment horizontal="left"/>
    </xf>
    <xf numFmtId="176" fontId="5" fillId="6" borderId="0" xfId="3" applyNumberFormat="1" applyFont="1" applyFill="1"/>
    <xf numFmtId="176" fontId="5" fillId="5" borderId="0" xfId="3" applyNumberFormat="1" applyFont="1" applyFill="1" applyAlignment="1">
      <alignment horizontal="center" vertical="center"/>
    </xf>
    <xf numFmtId="10" fontId="10" fillId="0" borderId="0" xfId="4" applyNumberFormat="1" applyFont="1" applyAlignment="1">
      <alignment horizontal="right"/>
    </xf>
    <xf numFmtId="0" fontId="5" fillId="4" borderId="0" xfId="3" applyFont="1" applyFill="1"/>
    <xf numFmtId="0" fontId="5" fillId="4" borderId="0" xfId="3" applyFont="1" applyFill="1" applyAlignment="1">
      <alignment vertical="center" wrapText="1"/>
    </xf>
    <xf numFmtId="0" fontId="11" fillId="0" borderId="0" xfId="0" applyFont="1"/>
    <xf numFmtId="176" fontId="5" fillId="0" borderId="0" xfId="3" applyNumberFormat="1" applyFont="1"/>
    <xf numFmtId="176" fontId="5" fillId="0" borderId="0" xfId="3" applyNumberFormat="1" applyFont="1" applyBorder="1"/>
    <xf numFmtId="0" fontId="9" fillId="2" borderId="0" xfId="3" applyFont="1" applyFill="1" applyAlignment="1">
      <alignment horizontal="center" vertical="center" wrapText="1"/>
    </xf>
    <xf numFmtId="4" fontId="5" fillId="0" borderId="0" xfId="3" applyNumberFormat="1" applyFont="1"/>
    <xf numFmtId="4" fontId="4" fillId="0" borderId="0" xfId="6" applyNumberFormat="1" applyAlignment="1">
      <alignment vertical="top"/>
    </xf>
    <xf numFmtId="176" fontId="5" fillId="0" borderId="0" xfId="3" applyNumberFormat="1" applyFont="1" applyFill="1" applyBorder="1"/>
    <xf numFmtId="181" fontId="5" fillId="6" borderId="0" xfId="3" applyNumberFormat="1" applyFont="1" applyFill="1"/>
    <xf numFmtId="4" fontId="15" fillId="0" borderId="0" xfId="7" applyNumberFormat="1" applyAlignment="1">
      <alignment horizontal="right" vertical="top"/>
    </xf>
    <xf numFmtId="182" fontId="5" fillId="0" borderId="0" xfId="3" applyNumberFormat="1" applyFont="1"/>
    <xf numFmtId="43" fontId="2" fillId="0" borderId="0" xfId="3" applyNumberFormat="1" applyFont="1"/>
    <xf numFmtId="0" fontId="5" fillId="0" borderId="0" xfId="3" applyFont="1" applyFill="1" applyAlignment="1">
      <alignment horizontal="center"/>
    </xf>
    <xf numFmtId="43" fontId="5" fillId="4" borderId="0" xfId="1" applyFont="1" applyFill="1" applyAlignment="1"/>
    <xf numFmtId="0" fontId="0" fillId="0" borderId="0" xfId="0" applyAlignment="1">
      <alignment vertical="center"/>
    </xf>
    <xf numFmtId="0" fontId="16" fillId="0" borderId="0" xfId="0" applyFont="1" applyBorder="1"/>
    <xf numFmtId="43" fontId="7" fillId="0" borderId="0" xfId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9" fillId="0" borderId="0" xfId="0" applyNumberFormat="1" applyFont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10" fillId="4" borderId="0" xfId="3" applyFont="1" applyFill="1" applyAlignment="1">
      <alignment horizontal="center"/>
    </xf>
    <xf numFmtId="176" fontId="10" fillId="5" borderId="0" xfId="3" applyNumberFormat="1" applyFont="1" applyFill="1" applyAlignment="1">
      <alignment horizontal="center" vertical="center"/>
    </xf>
    <xf numFmtId="176" fontId="5" fillId="5" borderId="0" xfId="3" applyNumberFormat="1" applyFont="1" applyFill="1" applyAlignment="1">
      <alignment horizontal="center" vertical="center"/>
    </xf>
    <xf numFmtId="10" fontId="2" fillId="0" borderId="0" xfId="4" applyNumberFormat="1" applyFont="1" applyAlignment="1">
      <alignment horizontal="center"/>
    </xf>
    <xf numFmtId="0" fontId="12" fillId="3" borderId="0" xfId="3" applyFont="1" applyFill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</cellXfs>
  <cellStyles count="8">
    <cellStyle name="Normal 2" xfId="3" xr:uid="{00000000-0005-0000-0000-000000000000}"/>
    <cellStyle name="Percent 2" xfId="4" xr:uid="{00000000-0005-0000-0000-000001000000}"/>
    <cellStyle name="百分比" xfId="2" builtinId="5"/>
    <cellStyle name="常规" xfId="0" builtinId="0"/>
    <cellStyle name="常规 2" xfId="5" xr:uid="{00000000-0005-0000-0000-000004000000}"/>
    <cellStyle name="常规 3" xfId="6" xr:uid="{00000000-0005-0000-0000-000005000000}"/>
    <cellStyle name="常规 4" xfId="7" xr:uid="{00000000-0005-0000-0000-000006000000}"/>
    <cellStyle name="千位分隔" xfId="1" builtinId="3"/>
  </cellStyles>
  <dxfs count="0"/>
  <tableStyles count="0" defaultTableStyle="TableStyleMedium9" defaultPivotStyle="PivotStyleLight16"/>
  <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63"/>
  <sheetViews>
    <sheetView topLeftCell="A46" zoomScale="160" zoomScaleNormal="160" workbookViewId="0">
      <selection activeCell="E23" sqref="E23"/>
    </sheetView>
  </sheetViews>
  <sheetFormatPr defaultColWidth="9" defaultRowHeight="11.4" x14ac:dyDescent="0.2"/>
  <cols>
    <col min="1" max="2" width="1.6640625" style="2" customWidth="1"/>
    <col min="3" max="3" width="9" style="3"/>
    <col min="4" max="4" width="17" style="2" customWidth="1"/>
    <col min="5" max="5" width="24.33203125" style="2" bestFit="1" customWidth="1"/>
    <col min="6" max="6" width="18.6640625" style="2" customWidth="1"/>
    <col min="7" max="7" width="12.6640625" style="2" bestFit="1" customWidth="1"/>
    <col min="8" max="8" width="16.21875" style="2" customWidth="1"/>
    <col min="9" max="9" width="1.44140625" style="2" customWidth="1"/>
    <col min="10" max="10" width="11.88671875" style="2" bestFit="1" customWidth="1"/>
    <col min="11" max="11" width="16.33203125" style="2" bestFit="1" customWidth="1"/>
    <col min="12" max="12" width="15.109375" style="2" customWidth="1"/>
    <col min="13" max="13" width="16.21875" style="2" customWidth="1"/>
    <col min="14" max="14" width="15.88671875" style="2" customWidth="1"/>
    <col min="15" max="16384" width="9" style="2"/>
  </cols>
  <sheetData>
    <row r="1" spans="1:14" ht="12" x14ac:dyDescent="0.2">
      <c r="A1" s="1"/>
      <c r="F1" s="24" t="s">
        <v>45</v>
      </c>
    </row>
    <row r="2" spans="1:14" ht="12" x14ac:dyDescent="0.25">
      <c r="A2" s="4"/>
      <c r="D2" s="24" t="s">
        <v>7</v>
      </c>
      <c r="E2" s="24" t="s">
        <v>52</v>
      </c>
    </row>
    <row r="3" spans="1:14" x14ac:dyDescent="0.2">
      <c r="D3" s="2" t="s">
        <v>1</v>
      </c>
      <c r="E3" s="67" t="s">
        <v>54</v>
      </c>
    </row>
    <row r="4" spans="1:14" x14ac:dyDescent="0.2">
      <c r="C4" s="5"/>
      <c r="D4" s="2" t="s">
        <v>3</v>
      </c>
      <c r="E4" s="67" t="s">
        <v>55</v>
      </c>
    </row>
    <row r="5" spans="1:14" x14ac:dyDescent="0.2">
      <c r="D5" s="2" t="s">
        <v>0</v>
      </c>
      <c r="E5" s="6">
        <v>3.5999999999999997E-2</v>
      </c>
      <c r="F5" s="57" t="s">
        <v>46</v>
      </c>
      <c r="K5" s="6"/>
    </row>
    <row r="6" spans="1:14" x14ac:dyDescent="0.2">
      <c r="D6" s="59" t="s">
        <v>38</v>
      </c>
      <c r="E6" s="74">
        <v>11.5</v>
      </c>
      <c r="F6" s="60" t="s">
        <v>39</v>
      </c>
      <c r="K6" s="6"/>
    </row>
    <row r="7" spans="1:14" x14ac:dyDescent="0.2">
      <c r="D7" s="24" t="s">
        <v>37</v>
      </c>
      <c r="E7" s="2">
        <v>11.5</v>
      </c>
      <c r="F7" s="24"/>
    </row>
    <row r="8" spans="1:14" ht="12" x14ac:dyDescent="0.25">
      <c r="D8" s="2" t="s">
        <v>2</v>
      </c>
      <c r="E8" s="8">
        <f>E5/1</f>
        <v>3.5999999999999997E-2</v>
      </c>
      <c r="F8" s="57" t="s">
        <v>47</v>
      </c>
      <c r="K8" s="90"/>
      <c r="L8" s="90"/>
    </row>
    <row r="9" spans="1:14" ht="12" x14ac:dyDescent="0.25">
      <c r="D9" s="24" t="s">
        <v>43</v>
      </c>
      <c r="E9" s="64" t="s">
        <v>11</v>
      </c>
      <c r="F9" s="57" t="s">
        <v>48</v>
      </c>
      <c r="K9" s="37"/>
      <c r="L9" s="37"/>
    </row>
    <row r="10" spans="1:14" ht="12" x14ac:dyDescent="0.25">
      <c r="C10" s="78"/>
      <c r="D10" s="2" t="s">
        <v>9</v>
      </c>
      <c r="E10" s="27">
        <f>IF(E9="期初付",0.9,0)</f>
        <v>0.9</v>
      </c>
      <c r="F10" s="57" t="s">
        <v>47</v>
      </c>
      <c r="H10" s="7"/>
      <c r="K10" s="26"/>
      <c r="L10" s="26"/>
    </row>
    <row r="11" spans="1:14" ht="12" x14ac:dyDescent="0.25">
      <c r="C11" s="78"/>
      <c r="D11" s="2" t="s">
        <v>10</v>
      </c>
      <c r="E11" s="22">
        <v>227767.89</v>
      </c>
      <c r="F11" s="24" t="s">
        <v>49</v>
      </c>
      <c r="K11" s="9"/>
      <c r="L11" s="9"/>
      <c r="M11" s="10"/>
      <c r="N11" s="10"/>
    </row>
    <row r="12" spans="1:14" x14ac:dyDescent="0.2">
      <c r="C12" s="78"/>
      <c r="D12" s="2" t="s">
        <v>4</v>
      </c>
      <c r="E12" s="11">
        <v>2619330.7350000003</v>
      </c>
      <c r="F12" s="57" t="s">
        <v>47</v>
      </c>
      <c r="G12" s="12"/>
      <c r="M12" s="13"/>
      <c r="N12" s="10"/>
    </row>
    <row r="13" spans="1:14" x14ac:dyDescent="0.2">
      <c r="C13" s="78"/>
      <c r="D13" s="28" t="s">
        <v>20</v>
      </c>
      <c r="E13" s="14">
        <f>PV(E8,E7,E11,,E10)*-1+0.01</f>
        <v>2190374.1343330848</v>
      </c>
      <c r="F13" s="57" t="s">
        <v>47</v>
      </c>
      <c r="G13" s="12"/>
      <c r="M13" s="13"/>
      <c r="N13" s="10"/>
    </row>
    <row r="14" spans="1:14" x14ac:dyDescent="0.2">
      <c r="C14" s="78"/>
      <c r="D14" s="61" t="s">
        <v>40</v>
      </c>
      <c r="E14" s="62">
        <f>PV(E8,E6,E11,,E10)*-1-(PV(E8,E6,E11,,E10)*-1)/E6*(E6-E7)+E16+E17</f>
        <v>2190374.124333085</v>
      </c>
      <c r="F14" s="57" t="s">
        <v>47</v>
      </c>
      <c r="G14" s="12"/>
      <c r="M14" s="13"/>
      <c r="N14" s="10"/>
    </row>
    <row r="15" spans="1:14" x14ac:dyDescent="0.2">
      <c r="C15" s="78"/>
      <c r="D15" s="28" t="s">
        <v>12</v>
      </c>
      <c r="E15" s="14">
        <f>E12-E13</f>
        <v>428956.60066691553</v>
      </c>
      <c r="F15" s="57" t="s">
        <v>47</v>
      </c>
      <c r="G15" s="12"/>
      <c r="M15" s="13"/>
      <c r="N15" s="10"/>
    </row>
    <row r="16" spans="1:14" x14ac:dyDescent="0.2">
      <c r="D16" s="29" t="s">
        <v>15</v>
      </c>
      <c r="E16" s="14"/>
      <c r="F16" s="57" t="s">
        <v>51</v>
      </c>
      <c r="G16" s="12"/>
      <c r="M16" s="13"/>
      <c r="N16" s="10"/>
    </row>
    <row r="17" spans="3:14" ht="13.2" x14ac:dyDescent="0.25">
      <c r="D17" s="29" t="s">
        <v>34</v>
      </c>
      <c r="E17" s="14">
        <v>0</v>
      </c>
      <c r="F17" s="57" t="s">
        <v>50</v>
      </c>
      <c r="G17" s="12"/>
      <c r="H17" s="77"/>
      <c r="J17" s="75"/>
      <c r="K17" s="76"/>
      <c r="L17" s="12"/>
      <c r="M17" s="13"/>
      <c r="N17" s="10"/>
    </row>
    <row r="18" spans="3:14" ht="13.2" x14ac:dyDescent="0.2">
      <c r="D18" s="28"/>
      <c r="E18" s="14"/>
      <c r="F18" s="10"/>
      <c r="G18" s="12"/>
      <c r="L18" s="71"/>
      <c r="M18" s="13"/>
      <c r="N18" s="72"/>
    </row>
    <row r="19" spans="3:14" ht="21.75" customHeight="1" x14ac:dyDescent="0.25">
      <c r="C19" s="91" t="s">
        <v>13</v>
      </c>
      <c r="D19" s="92"/>
      <c r="E19" s="92"/>
      <c r="F19" s="92"/>
      <c r="G19" s="92"/>
      <c r="H19" s="92"/>
      <c r="J19" s="91" t="s">
        <v>19</v>
      </c>
      <c r="K19" s="92"/>
      <c r="L19" s="92"/>
      <c r="M19" s="15"/>
      <c r="N19" s="10"/>
    </row>
    <row r="20" spans="3:14" ht="39" customHeight="1" x14ac:dyDescent="0.2">
      <c r="C20" s="31" t="s">
        <v>5</v>
      </c>
      <c r="D20" s="32" t="s">
        <v>8</v>
      </c>
      <c r="E20" s="32" t="s">
        <v>33</v>
      </c>
      <c r="F20" s="70" t="s">
        <v>32</v>
      </c>
      <c r="G20" s="70" t="s">
        <v>53</v>
      </c>
      <c r="H20" s="32" t="s">
        <v>14</v>
      </c>
      <c r="I20" s="33"/>
      <c r="J20" s="32" t="s">
        <v>16</v>
      </c>
      <c r="K20" s="32" t="s">
        <v>17</v>
      </c>
      <c r="L20" s="32" t="s">
        <v>18</v>
      </c>
      <c r="M20" s="73"/>
      <c r="N20" s="10"/>
    </row>
    <row r="21" spans="3:14" ht="12" x14ac:dyDescent="0.25">
      <c r="C21" s="16">
        <v>1</v>
      </c>
      <c r="D21" s="30">
        <v>2021</v>
      </c>
      <c r="E21" s="17">
        <f>E13</f>
        <v>2190374.1343330848</v>
      </c>
      <c r="F21" s="18">
        <f>$E$11</f>
        <v>227767.89</v>
      </c>
      <c r="G21" s="19">
        <f>IF($E$9="期末付",E21*$E$8,(E21-F21)*$E$8)</f>
        <v>70653.824795991037</v>
      </c>
      <c r="H21" s="17">
        <f>E21-F21+G21</f>
        <v>2033260.0691290756</v>
      </c>
      <c r="I21" s="3"/>
      <c r="J21" s="17">
        <f>E14</f>
        <v>2190374.124333085</v>
      </c>
      <c r="K21" s="58">
        <f t="shared" ref="K21:K31" si="0">ROUND($J$21/$E$7,2)</f>
        <v>190467.32</v>
      </c>
      <c r="L21" s="17">
        <f>J21-K21</f>
        <v>1999906.804333085</v>
      </c>
      <c r="M21" s="73"/>
      <c r="N21" s="10"/>
    </row>
    <row r="22" spans="3:14" x14ac:dyDescent="0.2">
      <c r="C22" s="3">
        <v>2</v>
      </c>
      <c r="D22" s="30">
        <v>2022</v>
      </c>
      <c r="E22" s="19">
        <f>H21</f>
        <v>2033260.0691290756</v>
      </c>
      <c r="F22" s="18">
        <f t="shared" ref="F22:F31" si="1">$E$11</f>
        <v>227767.89</v>
      </c>
      <c r="G22" s="19">
        <f>IF($E$9="期末付",E22*$E$8,(E22-F22)*$E$8)</f>
        <v>64997.718448646723</v>
      </c>
      <c r="H22" s="17">
        <f t="shared" ref="H22:H29" si="2">E22-F22+G22</f>
        <v>1870489.8975777226</v>
      </c>
      <c r="I22" s="3"/>
      <c r="J22" s="17">
        <f>L21</f>
        <v>1999906.804333085</v>
      </c>
      <c r="K22" s="58">
        <f t="shared" si="0"/>
        <v>190467.32</v>
      </c>
      <c r="L22" s="17">
        <f t="shared" ref="L22:L31" si="3">J22-K22</f>
        <v>1809439.4843330849</v>
      </c>
      <c r="M22" s="73"/>
      <c r="N22" s="68"/>
    </row>
    <row r="23" spans="3:14" ht="12" x14ac:dyDescent="0.25">
      <c r="C23" s="16">
        <v>3</v>
      </c>
      <c r="D23" s="30">
        <v>2023</v>
      </c>
      <c r="E23" s="19">
        <f t="shared" ref="E23:E30" si="4">H22</f>
        <v>1870489.8975777226</v>
      </c>
      <c r="F23" s="18">
        <f t="shared" si="1"/>
        <v>227767.89</v>
      </c>
      <c r="G23" s="19">
        <f t="shared" ref="G23:G30" si="5">IF($E$9="期末付",E23*$E$8,(E23-F23)*$E$8)</f>
        <v>59137.992272798001</v>
      </c>
      <c r="H23" s="17">
        <f t="shared" si="2"/>
        <v>1701859.9998505204</v>
      </c>
      <c r="I23" s="3"/>
      <c r="J23" s="17">
        <f t="shared" ref="J23:J30" si="6">L22</f>
        <v>1809439.4843330849</v>
      </c>
      <c r="K23" s="58">
        <f t="shared" si="0"/>
        <v>190467.32</v>
      </c>
      <c r="L23" s="17">
        <f t="shared" si="3"/>
        <v>1618972.1643330848</v>
      </c>
      <c r="M23" s="69"/>
      <c r="N23" s="10"/>
    </row>
    <row r="24" spans="3:14" x14ac:dyDescent="0.2">
      <c r="C24" s="3">
        <v>4</v>
      </c>
      <c r="D24" s="30">
        <v>2024</v>
      </c>
      <c r="E24" s="19">
        <f t="shared" si="4"/>
        <v>1701859.9998505204</v>
      </c>
      <c r="F24" s="18">
        <f t="shared" si="1"/>
        <v>227767.89</v>
      </c>
      <c r="G24" s="19">
        <f t="shared" si="5"/>
        <v>53067.315954618723</v>
      </c>
      <c r="H24" s="17">
        <f>E24-F24+G24</f>
        <v>1527159.4258051389</v>
      </c>
      <c r="I24" s="3"/>
      <c r="J24" s="17">
        <f t="shared" si="6"/>
        <v>1618972.1643330848</v>
      </c>
      <c r="K24" s="58">
        <f t="shared" si="0"/>
        <v>190467.32</v>
      </c>
      <c r="L24" s="17">
        <f t="shared" si="3"/>
        <v>1428504.8443330848</v>
      </c>
      <c r="M24" s="69"/>
    </row>
    <row r="25" spans="3:14" ht="12" x14ac:dyDescent="0.25">
      <c r="C25" s="16">
        <v>5</v>
      </c>
      <c r="D25" s="30">
        <v>2025</v>
      </c>
      <c r="E25" s="19">
        <f t="shared" si="4"/>
        <v>1527159.4258051389</v>
      </c>
      <c r="F25" s="18">
        <f t="shared" si="1"/>
        <v>227767.89</v>
      </c>
      <c r="G25" s="19">
        <f t="shared" si="5"/>
        <v>46778.095288984994</v>
      </c>
      <c r="H25" s="17">
        <f t="shared" si="2"/>
        <v>1346169.6310941237</v>
      </c>
      <c r="I25" s="3"/>
      <c r="J25" s="17">
        <f t="shared" si="6"/>
        <v>1428504.8443330848</v>
      </c>
      <c r="K25" s="58">
        <f t="shared" si="0"/>
        <v>190467.32</v>
      </c>
      <c r="L25" s="17">
        <f t="shared" si="3"/>
        <v>1238037.5243330847</v>
      </c>
      <c r="M25" s="69"/>
    </row>
    <row r="26" spans="3:14" x14ac:dyDescent="0.2">
      <c r="C26" s="3">
        <v>6</v>
      </c>
      <c r="D26" s="30">
        <v>2026</v>
      </c>
      <c r="E26" s="19">
        <f t="shared" si="4"/>
        <v>1346169.6310941237</v>
      </c>
      <c r="F26" s="18">
        <f t="shared" si="1"/>
        <v>227767.89</v>
      </c>
      <c r="G26" s="19">
        <f t="shared" si="5"/>
        <v>40262.462679388445</v>
      </c>
      <c r="H26" s="17">
        <f t="shared" si="2"/>
        <v>1158664.203773512</v>
      </c>
      <c r="I26" s="3"/>
      <c r="J26" s="17">
        <f t="shared" si="6"/>
        <v>1238037.5243330847</v>
      </c>
      <c r="K26" s="58">
        <f t="shared" si="0"/>
        <v>190467.32</v>
      </c>
      <c r="L26" s="17">
        <f t="shared" si="3"/>
        <v>1047570.2043330846</v>
      </c>
      <c r="M26" s="69"/>
    </row>
    <row r="27" spans="3:14" ht="12" customHeight="1" x14ac:dyDescent="0.25">
      <c r="C27" s="16">
        <v>7</v>
      </c>
      <c r="D27" s="30">
        <v>2027</v>
      </c>
      <c r="E27" s="19">
        <f t="shared" si="4"/>
        <v>1158664.203773512</v>
      </c>
      <c r="F27" s="18">
        <f t="shared" si="1"/>
        <v>227767.89</v>
      </c>
      <c r="G27" s="19">
        <f t="shared" si="5"/>
        <v>33512.267295846432</v>
      </c>
      <c r="H27" s="17">
        <f t="shared" si="2"/>
        <v>964408.58106935851</v>
      </c>
      <c r="I27" s="3"/>
      <c r="J27" s="17">
        <f t="shared" si="6"/>
        <v>1047570.2043330846</v>
      </c>
      <c r="K27" s="58">
        <f t="shared" si="0"/>
        <v>190467.32</v>
      </c>
      <c r="L27" s="17">
        <f t="shared" si="3"/>
        <v>857102.88433308457</v>
      </c>
      <c r="M27" s="69"/>
    </row>
    <row r="28" spans="3:14" x14ac:dyDescent="0.2">
      <c r="C28" s="3">
        <v>8</v>
      </c>
      <c r="D28" s="30">
        <v>2028</v>
      </c>
      <c r="E28" s="19">
        <f t="shared" si="4"/>
        <v>964408.58106935851</v>
      </c>
      <c r="F28" s="18">
        <f t="shared" si="1"/>
        <v>227767.89</v>
      </c>
      <c r="G28" s="19">
        <f t="shared" si="5"/>
        <v>26519.064878496905</v>
      </c>
      <c r="H28" s="17">
        <f t="shared" si="2"/>
        <v>763159.75594785542</v>
      </c>
      <c r="I28" s="3"/>
      <c r="J28" s="17">
        <f t="shared" si="6"/>
        <v>857102.88433308457</v>
      </c>
      <c r="K28" s="58">
        <f t="shared" si="0"/>
        <v>190467.32</v>
      </c>
      <c r="L28" s="17">
        <f t="shared" si="3"/>
        <v>666635.56433308451</v>
      </c>
      <c r="M28" s="69"/>
    </row>
    <row r="29" spans="3:14" ht="12" x14ac:dyDescent="0.25">
      <c r="C29" s="16">
        <v>9</v>
      </c>
      <c r="D29" s="30">
        <v>2029</v>
      </c>
      <c r="E29" s="19">
        <f t="shared" si="4"/>
        <v>763159.75594785542</v>
      </c>
      <c r="F29" s="18">
        <f t="shared" si="1"/>
        <v>227767.89</v>
      </c>
      <c r="G29" s="19">
        <f t="shared" si="5"/>
        <v>19274.107174122793</v>
      </c>
      <c r="H29" s="17">
        <f t="shared" si="2"/>
        <v>554665.97312197823</v>
      </c>
      <c r="I29" s="3"/>
      <c r="J29" s="17">
        <f t="shared" si="6"/>
        <v>666635.56433308451</v>
      </c>
      <c r="K29" s="58">
        <f t="shared" si="0"/>
        <v>190467.32</v>
      </c>
      <c r="L29" s="17">
        <f t="shared" si="3"/>
        <v>476168.2443330845</v>
      </c>
      <c r="M29" s="69"/>
    </row>
    <row r="30" spans="3:14" x14ac:dyDescent="0.2">
      <c r="C30" s="3">
        <v>10</v>
      </c>
      <c r="D30" s="30">
        <v>2030</v>
      </c>
      <c r="E30" s="19">
        <f t="shared" si="4"/>
        <v>554665.97312197823</v>
      </c>
      <c r="F30" s="18">
        <f t="shared" si="1"/>
        <v>227767.89</v>
      </c>
      <c r="G30" s="19">
        <f t="shared" si="5"/>
        <v>11768.330992391215</v>
      </c>
      <c r="H30" s="17">
        <f>E30-F30+G30</f>
        <v>338666.41411436943</v>
      </c>
      <c r="I30" s="3"/>
      <c r="J30" s="17">
        <f t="shared" si="6"/>
        <v>476168.2443330845</v>
      </c>
      <c r="K30" s="58">
        <f t="shared" si="0"/>
        <v>190467.32</v>
      </c>
      <c r="L30" s="17">
        <f t="shared" si="3"/>
        <v>285700.92433308449</v>
      </c>
      <c r="M30" s="69"/>
      <c r="N30" s="12"/>
    </row>
    <row r="31" spans="3:14" x14ac:dyDescent="0.2">
      <c r="C31" s="3">
        <v>11</v>
      </c>
      <c r="D31" s="30">
        <v>2031</v>
      </c>
      <c r="E31" s="19">
        <f>H30</f>
        <v>338666.41411436943</v>
      </c>
      <c r="F31" s="18">
        <f t="shared" si="1"/>
        <v>227767.89</v>
      </c>
      <c r="G31" s="19">
        <v>2985.424017512903</v>
      </c>
      <c r="H31" s="17">
        <f>E31-F31+G31</f>
        <v>113883.94813188232</v>
      </c>
      <c r="I31" s="3"/>
      <c r="J31" s="17">
        <f>L30</f>
        <v>285700.92433308449</v>
      </c>
      <c r="K31" s="58">
        <f t="shared" si="0"/>
        <v>190467.32</v>
      </c>
      <c r="L31" s="17">
        <f t="shared" si="3"/>
        <v>95233.604333084484</v>
      </c>
      <c r="M31" s="69"/>
    </row>
    <row r="32" spans="3:14" x14ac:dyDescent="0.2">
      <c r="C32" s="3">
        <v>12</v>
      </c>
      <c r="D32" s="30">
        <v>2032</v>
      </c>
      <c r="E32" s="19">
        <f>H31</f>
        <v>113883.94813188232</v>
      </c>
      <c r="F32" s="18">
        <f>E11/2</f>
        <v>113883.94500000001</v>
      </c>
      <c r="G32" s="19"/>
      <c r="H32" s="17">
        <f>E32-F32+G32</f>
        <v>3.1318823166657239E-3</v>
      </c>
      <c r="I32" s="3"/>
      <c r="J32" s="17">
        <f>L31</f>
        <v>95233.604333084484</v>
      </c>
      <c r="K32" s="58">
        <v>95233.604333084717</v>
      </c>
      <c r="L32" s="17">
        <f>J32-K32</f>
        <v>-2.3283064365386963E-10</v>
      </c>
      <c r="M32" s="12"/>
    </row>
    <row r="33" spans="3:13" ht="12.6" thickBot="1" x14ac:dyDescent="0.3">
      <c r="C33" s="2"/>
      <c r="E33" s="18"/>
      <c r="F33" s="20">
        <f>SUM(F21:F32)</f>
        <v>2619330.7350000008</v>
      </c>
      <c r="G33" s="20">
        <f>SUM(G21:G32)</f>
        <v>428956.60379879823</v>
      </c>
      <c r="H33" s="20"/>
      <c r="J33" s="20"/>
      <c r="K33" s="20">
        <f>SUM(K21:K32)</f>
        <v>2190374.124333085</v>
      </c>
      <c r="L33" s="20"/>
    </row>
    <row r="34" spans="3:13" ht="12" thickTop="1" x14ac:dyDescent="0.2">
      <c r="C34" s="2"/>
      <c r="D34" s="21" t="s">
        <v>6</v>
      </c>
      <c r="G34" s="25">
        <f>G33-E15</f>
        <v>3.1318826950155199E-3</v>
      </c>
      <c r="H34" s="21"/>
      <c r="K34" s="25">
        <f>K33-E14</f>
        <v>0</v>
      </c>
    </row>
    <row r="35" spans="3:13" x14ac:dyDescent="0.2">
      <c r="C35" s="2"/>
      <c r="D35" s="38"/>
      <c r="E35" s="39" t="s">
        <v>26</v>
      </c>
      <c r="F35" s="43"/>
      <c r="G35" s="41"/>
      <c r="H35" s="38"/>
      <c r="I35" s="33"/>
      <c r="J35" s="38"/>
      <c r="K35" s="43"/>
      <c r="L35" s="65"/>
      <c r="M35" s="65"/>
    </row>
    <row r="36" spans="3:13" ht="20.25" customHeight="1" x14ac:dyDescent="0.2">
      <c r="C36" s="2"/>
      <c r="D36" s="38" t="s">
        <v>21</v>
      </c>
      <c r="E36" s="39" t="s">
        <v>22</v>
      </c>
      <c r="F36" s="40">
        <f>J21</f>
        <v>2190374.124333085</v>
      </c>
      <c r="G36" s="41"/>
      <c r="H36" s="38"/>
      <c r="I36" s="33"/>
      <c r="J36" s="38"/>
      <c r="K36" s="38"/>
      <c r="L36" s="79"/>
      <c r="M36" s="87"/>
    </row>
    <row r="37" spans="3:13" ht="30.75" customHeight="1" x14ac:dyDescent="0.2">
      <c r="C37" s="2"/>
      <c r="D37" s="38" t="s">
        <v>24</v>
      </c>
      <c r="E37" s="42" t="s">
        <v>56</v>
      </c>
      <c r="F37" s="40">
        <f>G33</f>
        <v>428956.60379879823</v>
      </c>
      <c r="G37" s="41"/>
      <c r="H37" s="38"/>
      <c r="I37" s="33"/>
      <c r="J37" s="38"/>
      <c r="K37" s="66"/>
      <c r="L37" s="79"/>
      <c r="M37" s="87"/>
    </row>
    <row r="38" spans="3:13" x14ac:dyDescent="0.2">
      <c r="C38" s="2"/>
      <c r="D38" s="38" t="s">
        <v>24</v>
      </c>
      <c r="E38" s="42" t="s">
        <v>57</v>
      </c>
      <c r="F38" s="40">
        <f>F33</f>
        <v>2619330.7350000008</v>
      </c>
      <c r="G38" s="41"/>
      <c r="H38" s="38"/>
      <c r="I38" s="33"/>
      <c r="J38" s="43"/>
      <c r="K38" s="43"/>
      <c r="L38" s="65"/>
      <c r="M38" s="65"/>
    </row>
    <row r="39" spans="3:13" x14ac:dyDescent="0.2">
      <c r="C39" s="2"/>
      <c r="D39" s="34"/>
      <c r="E39" s="35"/>
      <c r="F39" s="36"/>
      <c r="G39" s="36"/>
      <c r="H39" s="36"/>
      <c r="I39" s="36"/>
      <c r="J39" s="36"/>
      <c r="K39" s="36"/>
    </row>
    <row r="40" spans="3:13" ht="25.5" customHeight="1" x14ac:dyDescent="0.2">
      <c r="C40" s="2"/>
      <c r="D40" s="44" t="s">
        <v>58</v>
      </c>
      <c r="E40" s="45" t="s">
        <v>30</v>
      </c>
      <c r="F40" s="46"/>
      <c r="G40" s="46"/>
      <c r="H40" s="56"/>
      <c r="I40" s="36"/>
      <c r="J40" s="36"/>
      <c r="K40" s="36"/>
    </row>
    <row r="41" spans="3:13" ht="45" customHeight="1" x14ac:dyDescent="0.2">
      <c r="C41" s="2"/>
      <c r="D41" s="47" t="s">
        <v>21</v>
      </c>
      <c r="E41" s="48" t="s">
        <v>68</v>
      </c>
      <c r="F41" s="46">
        <f>K21</f>
        <v>190467.32</v>
      </c>
      <c r="G41" s="46"/>
      <c r="H41" s="89" t="s">
        <v>36</v>
      </c>
      <c r="I41" s="36"/>
      <c r="J41" s="36"/>
      <c r="K41" s="36"/>
    </row>
    <row r="42" spans="3:13" ht="30.75" customHeight="1" x14ac:dyDescent="0.2">
      <c r="C42" s="2"/>
      <c r="D42" s="47" t="s">
        <v>24</v>
      </c>
      <c r="E42" s="48" t="s">
        <v>27</v>
      </c>
      <c r="F42" s="46">
        <f>K21</f>
        <v>190467.32</v>
      </c>
      <c r="G42" s="56"/>
      <c r="H42" s="89"/>
      <c r="I42" s="36"/>
      <c r="J42" s="36"/>
      <c r="K42" s="36"/>
    </row>
    <row r="43" spans="3:13" ht="30.75" customHeight="1" x14ac:dyDescent="0.2">
      <c r="C43" s="2"/>
      <c r="D43" s="47"/>
      <c r="E43" s="48"/>
      <c r="F43" s="46"/>
      <c r="G43" s="56"/>
      <c r="H43" s="56"/>
      <c r="I43" s="36"/>
      <c r="J43" s="36"/>
      <c r="K43" s="36"/>
    </row>
    <row r="44" spans="3:13" x14ac:dyDescent="0.2">
      <c r="C44" s="2"/>
      <c r="D44" s="49"/>
      <c r="E44" s="50" t="s">
        <v>35</v>
      </c>
      <c r="F44" s="46"/>
      <c r="G44" s="46"/>
      <c r="H44" s="56"/>
      <c r="I44" s="36"/>
      <c r="J44" s="36"/>
      <c r="K44" s="36"/>
    </row>
    <row r="45" spans="3:13" ht="18" customHeight="1" x14ac:dyDescent="0.2">
      <c r="C45" s="2"/>
      <c r="D45" s="51" t="s">
        <v>21</v>
      </c>
      <c r="E45" s="46" t="s">
        <v>28</v>
      </c>
      <c r="F45" s="46">
        <f>G21</f>
        <v>70653.824795991037</v>
      </c>
      <c r="G45" s="46"/>
      <c r="H45" s="89" t="s">
        <v>41</v>
      </c>
      <c r="I45" s="36"/>
      <c r="J45" s="36"/>
      <c r="K45" s="36"/>
    </row>
    <row r="46" spans="3:13" ht="18" customHeight="1" x14ac:dyDescent="0.2">
      <c r="C46" s="2"/>
      <c r="D46" s="47" t="s">
        <v>31</v>
      </c>
      <c r="E46" s="52" t="s">
        <v>23</v>
      </c>
      <c r="F46" s="46">
        <f>G21</f>
        <v>70653.824795991037</v>
      </c>
      <c r="G46" s="46"/>
      <c r="H46" s="89"/>
      <c r="I46" s="36"/>
      <c r="J46" s="36"/>
      <c r="K46" s="36"/>
    </row>
    <row r="47" spans="3:13" ht="18" customHeight="1" x14ac:dyDescent="0.2">
      <c r="C47" s="2"/>
      <c r="D47" s="47"/>
      <c r="E47" s="52"/>
      <c r="F47" s="46"/>
      <c r="G47" s="46"/>
      <c r="H47" s="63"/>
      <c r="I47" s="36"/>
      <c r="J47" s="36"/>
      <c r="K47" s="36"/>
    </row>
    <row r="48" spans="3:13" x14ac:dyDescent="0.2">
      <c r="C48" s="2"/>
      <c r="D48" s="53"/>
      <c r="E48" s="55" t="s">
        <v>42</v>
      </c>
      <c r="F48" s="46"/>
      <c r="G48" s="46"/>
      <c r="H48" s="56"/>
      <c r="I48" s="36"/>
      <c r="J48" s="36"/>
      <c r="K48" s="36"/>
    </row>
    <row r="49" spans="3:11" x14ac:dyDescent="0.2">
      <c r="C49" s="2"/>
      <c r="D49" s="51" t="s">
        <v>21</v>
      </c>
      <c r="E49" s="52" t="s">
        <v>23</v>
      </c>
      <c r="F49" s="54">
        <f>F21</f>
        <v>227767.89</v>
      </c>
      <c r="G49" s="54"/>
      <c r="H49" s="88" t="s">
        <v>44</v>
      </c>
      <c r="I49" s="10"/>
      <c r="J49" s="10"/>
      <c r="K49" s="10"/>
    </row>
    <row r="50" spans="3:11" x14ac:dyDescent="0.2">
      <c r="D50" s="47" t="s">
        <v>31</v>
      </c>
      <c r="E50" s="55" t="s">
        <v>25</v>
      </c>
      <c r="F50" s="54">
        <f>F21</f>
        <v>227767.89</v>
      </c>
      <c r="G50" s="54"/>
      <c r="H50" s="89"/>
      <c r="I50" s="10"/>
      <c r="J50" s="10"/>
      <c r="K50" s="10"/>
    </row>
    <row r="51" spans="3:11" x14ac:dyDescent="0.2">
      <c r="E51" s="12"/>
      <c r="F51" s="10"/>
      <c r="G51" s="10"/>
      <c r="H51" s="10"/>
      <c r="I51" s="10"/>
      <c r="J51" s="10"/>
      <c r="K51" s="10"/>
    </row>
    <row r="52" spans="3:11" x14ac:dyDescent="0.2">
      <c r="D52" s="2" t="s">
        <v>29</v>
      </c>
      <c r="E52" s="12"/>
      <c r="F52" s="10"/>
      <c r="G52" s="10"/>
      <c r="H52" s="10"/>
      <c r="I52" s="10"/>
      <c r="J52" s="10"/>
      <c r="K52" s="10"/>
    </row>
    <row r="54" spans="3:11" ht="12" x14ac:dyDescent="0.25">
      <c r="C54" s="23"/>
      <c r="E54" s="10"/>
      <c r="F54" s="10"/>
      <c r="G54" s="10"/>
      <c r="H54" s="21"/>
      <c r="I54" s="10"/>
      <c r="J54" s="10"/>
      <c r="K54" s="10"/>
    </row>
    <row r="55" spans="3:11" x14ac:dyDescent="0.2">
      <c r="E55" s="10"/>
      <c r="F55" s="10"/>
      <c r="G55" s="10"/>
      <c r="H55" s="21"/>
      <c r="I55" s="10"/>
      <c r="J55" s="10"/>
      <c r="K55" s="10"/>
    </row>
    <row r="56" spans="3:11" x14ac:dyDescent="0.2">
      <c r="D56" s="22"/>
      <c r="E56" s="22"/>
      <c r="G56" s="12"/>
      <c r="H56" s="12"/>
    </row>
    <row r="57" spans="3:11" x14ac:dyDescent="0.2">
      <c r="D57" s="22"/>
      <c r="E57" s="22"/>
      <c r="H57" s="21"/>
    </row>
    <row r="58" spans="3:11" x14ac:dyDescent="0.2">
      <c r="D58" s="22"/>
      <c r="E58" s="22"/>
      <c r="G58" s="10"/>
      <c r="H58" s="10"/>
    </row>
    <row r="59" spans="3:11" x14ac:dyDescent="0.2">
      <c r="D59" s="22"/>
      <c r="E59" s="12"/>
      <c r="H59" s="21"/>
    </row>
    <row r="60" spans="3:11" x14ac:dyDescent="0.2">
      <c r="G60" s="10"/>
      <c r="H60" s="10"/>
    </row>
    <row r="61" spans="3:11" x14ac:dyDescent="0.2">
      <c r="H61" s="21"/>
    </row>
    <row r="62" spans="3:11" x14ac:dyDescent="0.2">
      <c r="D62" s="22"/>
      <c r="E62" s="22"/>
      <c r="H62" s="10"/>
    </row>
    <row r="63" spans="3:11" x14ac:dyDescent="0.2">
      <c r="C63" s="2"/>
      <c r="D63" s="22"/>
      <c r="E63" s="22"/>
      <c r="H63" s="12"/>
    </row>
  </sheetData>
  <mergeCells count="7">
    <mergeCell ref="M36:M37"/>
    <mergeCell ref="H49:H50"/>
    <mergeCell ref="H45:H46"/>
    <mergeCell ref="K8:L8"/>
    <mergeCell ref="C19:H19"/>
    <mergeCell ref="J19:L19"/>
    <mergeCell ref="H41:H4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2DE0-A4DE-4F05-9EAB-7A4F5E0EB669}">
  <dimension ref="B1:E6"/>
  <sheetViews>
    <sheetView tabSelected="1" zoomScale="145" zoomScaleNormal="145" workbookViewId="0">
      <selection activeCell="C24" sqref="C24"/>
    </sheetView>
  </sheetViews>
  <sheetFormatPr defaultRowHeight="14.4" x14ac:dyDescent="0.25"/>
  <cols>
    <col min="2" max="2" width="20.44140625" bestFit="1" customWidth="1"/>
    <col min="3" max="5" width="13.88671875" bestFit="1" customWidth="1"/>
  </cols>
  <sheetData>
    <row r="1" spans="2:5" ht="24.6" customHeight="1" x14ac:dyDescent="0.25">
      <c r="B1" s="93" t="s">
        <v>59</v>
      </c>
      <c r="C1" s="93"/>
      <c r="D1" s="93"/>
      <c r="E1" s="93"/>
    </row>
    <row r="2" spans="2:5" s="80" customFormat="1" ht="27.6" customHeight="1" x14ac:dyDescent="0.25">
      <c r="B2" s="86" t="s">
        <v>60</v>
      </c>
      <c r="C2" s="86" t="s">
        <v>61</v>
      </c>
      <c r="D2" s="86" t="s">
        <v>62</v>
      </c>
      <c r="E2" s="86" t="s">
        <v>63</v>
      </c>
    </row>
    <row r="3" spans="2:5" x14ac:dyDescent="0.25">
      <c r="B3" s="81" t="s">
        <v>64</v>
      </c>
      <c r="C3" s="82">
        <v>190467.32</v>
      </c>
      <c r="D3" s="83">
        <f>C3</f>
        <v>190467.32</v>
      </c>
      <c r="E3" s="84"/>
    </row>
    <row r="4" spans="2:5" x14ac:dyDescent="0.25">
      <c r="B4" s="81" t="s">
        <v>65</v>
      </c>
      <c r="C4" s="82">
        <v>70653.824795991037</v>
      </c>
      <c r="D4" s="83">
        <f>C4</f>
        <v>70653.824795991037</v>
      </c>
      <c r="E4" s="84"/>
    </row>
    <row r="5" spans="2:5" x14ac:dyDescent="0.25">
      <c r="B5" s="81" t="s">
        <v>66</v>
      </c>
      <c r="C5" s="82">
        <v>227767.89</v>
      </c>
      <c r="D5" s="84"/>
      <c r="E5" s="83">
        <f>C5</f>
        <v>227767.89</v>
      </c>
    </row>
    <row r="6" spans="2:5" x14ac:dyDescent="0.25">
      <c r="B6" s="81" t="s">
        <v>67</v>
      </c>
      <c r="C6" s="84"/>
      <c r="D6" s="85">
        <f>SUM(D3:D5)</f>
        <v>261121.14479599104</v>
      </c>
      <c r="E6" s="85">
        <f>SUM(E3:E5)</f>
        <v>227767.89</v>
      </c>
    </row>
  </sheetData>
  <mergeCells count="1">
    <mergeCell ref="B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租赁表格</vt:lpstr>
      <vt:lpstr>税会差异调整</vt:lpstr>
      <vt:lpstr>租赁表格!Print_Area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2022-09-23T08:18:02Z</dcterms:modified>
</cp:coreProperties>
</file>